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leh/Documents/"/>
    </mc:Choice>
  </mc:AlternateContent>
  <xr:revisionPtr revIDLastSave="0" documentId="13_ncr:1_{2616B91F-1801-E24A-9684-AB0BB6741F4C}" xr6:coauthVersionLast="47" xr6:coauthVersionMax="47" xr10:uidLastSave="{00000000-0000-0000-0000-000000000000}"/>
  <bookViews>
    <workbookView xWindow="34240" yWindow="500" windowWidth="28000" windowHeight="17500" xr2:uid="{00000000-000D-0000-FFFF-FFFF00000000}"/>
  </bookViews>
  <sheets>
    <sheet name="GPACalc" sheetId="3" r:id="rId1"/>
  </sheets>
  <definedNames>
    <definedName name="Grades">GPACalc!$N$46:$O$56</definedName>
    <definedName name="New">#REF!</definedName>
    <definedName name="NewHours">#REF!</definedName>
    <definedName name="_xlnm.Print_Area" localSheetId="0">GPACalc!$B$2:$L$58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3" l="1"/>
  <c r="H52" i="3"/>
  <c r="H51" i="3"/>
  <c r="H50" i="3"/>
  <c r="H49" i="3"/>
  <c r="H48" i="3"/>
  <c r="H47" i="3"/>
  <c r="H46" i="3"/>
  <c r="K53" i="3" l="1"/>
  <c r="K52" i="3"/>
  <c r="D11" i="3"/>
  <c r="H11" i="3"/>
  <c r="K15" i="3" s="1"/>
  <c r="K10" i="3"/>
  <c r="K9" i="3"/>
  <c r="K49" i="3"/>
  <c r="F49" i="3"/>
  <c r="F48" i="3"/>
  <c r="F47" i="3"/>
  <c r="F46" i="3"/>
  <c r="J48" i="3"/>
  <c r="J10" i="3"/>
  <c r="J9" i="3"/>
  <c r="J8" i="3"/>
  <c r="K8" i="3" s="1"/>
  <c r="J7" i="3"/>
  <c r="K7" i="3" s="1"/>
  <c r="J46" i="3"/>
  <c r="J53" i="3"/>
  <c r="J52" i="3"/>
  <c r="J50" i="3"/>
  <c r="J51" i="3"/>
  <c r="K51" i="3" s="1"/>
  <c r="J49" i="3"/>
  <c r="J47" i="3"/>
  <c r="G53" i="3"/>
  <c r="G52" i="3"/>
  <c r="G51" i="3"/>
  <c r="G50" i="3"/>
  <c r="K16" i="3" l="1"/>
  <c r="K50" i="3"/>
  <c r="K11" i="3"/>
  <c r="K48" i="3"/>
  <c r="K47" i="3"/>
  <c r="K46" i="3"/>
  <c r="K41" i="3"/>
  <c r="K26" i="3"/>
  <c r="K27" i="3" s="1"/>
  <c r="K17" i="3"/>
  <c r="K54" i="3" l="1"/>
  <c r="K30" i="3"/>
  <c r="K32" i="3" s="1"/>
  <c r="K35" i="3" s="1"/>
  <c r="K57" i="3"/>
  <c r="K21" i="3"/>
  <c r="K22" i="3" s="1"/>
  <c r="K55" i="3" l="1"/>
  <c r="K56" i="3" s="1"/>
  <c r="K58" i="3" s="1"/>
  <c r="K36" i="3"/>
  <c r="K37" i="3" s="1"/>
  <c r="K40" i="3" s="1"/>
  <c r="K42" i="3" s="1"/>
</calcChain>
</file>

<file path=xl/sharedStrings.xml><?xml version="1.0" encoding="utf-8"?>
<sst xmlns="http://schemas.openxmlformats.org/spreadsheetml/2006/main" count="113" uniqueCount="88">
  <si>
    <t>1st repeat course</t>
  </si>
  <si>
    <t>2nd repeat course</t>
  </si>
  <si>
    <t>3rd repeat course</t>
  </si>
  <si>
    <t>4th repeat course</t>
  </si>
  <si>
    <t>Credits</t>
  </si>
  <si>
    <t>Grade</t>
  </si>
  <si>
    <t>Quality Points</t>
  </si>
  <si>
    <t>A</t>
  </si>
  <si>
    <t>A-</t>
  </si>
  <si>
    <t>B+</t>
  </si>
  <si>
    <t>B-</t>
  </si>
  <si>
    <t>C+</t>
  </si>
  <si>
    <t>C</t>
  </si>
  <si>
    <t>C-</t>
  </si>
  <si>
    <t>D</t>
  </si>
  <si>
    <t>F</t>
  </si>
  <si>
    <t>B</t>
  </si>
  <si>
    <t>Grade Value</t>
  </si>
  <si>
    <t>Course</t>
  </si>
  <si>
    <t>E</t>
  </si>
  <si>
    <t>G</t>
  </si>
  <si>
    <t>H</t>
  </si>
  <si>
    <t>New Quality Points Total</t>
  </si>
  <si>
    <t>Quality Points Needed</t>
  </si>
  <si>
    <t>X</t>
  </si>
  <si>
    <t>I</t>
  </si>
  <si>
    <t>J</t>
  </si>
  <si>
    <t>Quality Point Difference</t>
  </si>
  <si>
    <t>Potential Grade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</si>
  <si>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</si>
  <si>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</si>
  <si>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</si>
  <si>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</si>
  <si>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</si>
  <si>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</si>
  <si>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</si>
  <si>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</si>
  <si>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</si>
  <si>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Potential Quality Points</t>
  </si>
  <si>
    <t>1st new course</t>
  </si>
  <si>
    <t>2nd new course</t>
  </si>
  <si>
    <t>3rd new course</t>
  </si>
  <si>
    <t>4th new course</t>
  </si>
  <si>
    <t>New Attempted Hours Total</t>
  </si>
  <si>
    <r>
      <t xml:space="preserve">Attempted Credit Hours </t>
    </r>
    <r>
      <rPr>
        <sz val="10"/>
        <color theme="1"/>
        <rFont val="Calibri"/>
        <family val="2"/>
      </rPr>
      <t>(from transcript)</t>
    </r>
  </si>
  <si>
    <r>
      <t xml:space="preserve">Current Quality Points Total </t>
    </r>
    <r>
      <rPr>
        <sz val="10"/>
        <color theme="1"/>
        <rFont val="Calibri"/>
        <family val="2"/>
      </rPr>
      <t>(from transcript)</t>
    </r>
  </si>
  <si>
    <t>New GPA Hours Total</t>
  </si>
  <si>
    <r>
      <t xml:space="preserve">Current GPA Hours </t>
    </r>
    <r>
      <rPr>
        <sz val="10"/>
        <color theme="1"/>
        <rFont val="Calibri"/>
        <family val="2"/>
      </rPr>
      <t>(from transcript)</t>
    </r>
  </si>
  <si>
    <t>x   Desired GPA</t>
  </si>
  <si>
    <t>Average Quality Point Needed Per Credit</t>
  </si>
  <si>
    <t xml:space="preserve">Potential Semester Quality Points  </t>
  </si>
  <si>
    <t xml:space="preserve">Quality Point Total    </t>
  </si>
  <si>
    <t>1. List New Courses</t>
  </si>
  <si>
    <t>2.  List Courses to be Repeated</t>
  </si>
  <si>
    <t>T</t>
  </si>
  <si>
    <t>U</t>
  </si>
  <si>
    <t>V</t>
  </si>
  <si>
    <t>W</t>
  </si>
  <si>
    <r>
      <t xml:space="preserve">- Quality Points from Repeated Courses </t>
    </r>
    <r>
      <rPr>
        <sz val="8"/>
        <color theme="1"/>
        <rFont val="Calibri"/>
        <family val="2"/>
        <scheme val="minor"/>
      </rPr>
      <t>(line E)</t>
    </r>
  </si>
  <si>
    <r>
      <t xml:space="preserve">+ Credit Hours of new courses </t>
    </r>
    <r>
      <rPr>
        <sz val="8"/>
        <color theme="1"/>
        <rFont val="Calibri"/>
        <family val="2"/>
      </rPr>
      <t>(line E, #2)</t>
    </r>
  </si>
  <si>
    <r>
      <t xml:space="preserve">+ Credit Hours to be repeated </t>
    </r>
    <r>
      <rPr>
        <sz val="8"/>
        <color theme="1"/>
        <rFont val="Calibri"/>
        <family val="2"/>
      </rPr>
      <t>(line E, #1)</t>
    </r>
  </si>
  <si>
    <r>
      <t xml:space="preserve">Quality Points Needed </t>
    </r>
    <r>
      <rPr>
        <sz val="8"/>
        <color theme="1"/>
        <rFont val="Calibri"/>
        <family val="2"/>
      </rPr>
      <t>(line R)</t>
    </r>
  </si>
  <si>
    <r>
      <t xml:space="preserve">-   New Quality Points Total </t>
    </r>
    <r>
      <rPr>
        <sz val="8"/>
        <color theme="1"/>
        <rFont val="Calibri"/>
        <family val="2"/>
        <scheme val="minor"/>
      </rPr>
      <t>(line L)</t>
    </r>
  </si>
  <si>
    <r>
      <t xml:space="preserve">Quality Point Difference </t>
    </r>
    <r>
      <rPr>
        <sz val="8"/>
        <color theme="1"/>
        <rFont val="Calibri"/>
        <family val="2"/>
      </rPr>
      <t>(Line U)</t>
    </r>
  </si>
  <si>
    <r>
      <t>÷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Next Semester Credits</t>
    </r>
    <r>
      <rPr>
        <sz val="8"/>
        <color theme="1"/>
        <rFont val="Calibri"/>
        <family val="2"/>
        <scheme val="minor"/>
      </rPr>
      <t xml:space="preserve"> (line E, #1 + #2)</t>
    </r>
  </si>
  <si>
    <r>
      <t xml:space="preserve">+ New Quality Points Total   </t>
    </r>
    <r>
      <rPr>
        <sz val="8"/>
        <color theme="1"/>
        <rFont val="Calibri"/>
        <family val="2"/>
      </rPr>
      <t xml:space="preserve">(line L)     </t>
    </r>
  </si>
  <si>
    <r>
      <t xml:space="preserve"> ÷ New GPA Hours Total    </t>
    </r>
    <r>
      <rPr>
        <sz val="8"/>
        <color theme="1"/>
        <rFont val="Calibri"/>
        <family val="2"/>
      </rPr>
      <t>(line O)</t>
    </r>
  </si>
  <si>
    <t>4. New Quality Points Total</t>
  </si>
  <si>
    <t>3. New Attempted Hours Total</t>
  </si>
  <si>
    <t>Deduct any quality points the student earned from courses being repeated.  Grades of F have no quality points, but grades of D and higher do. (see table)</t>
  </si>
  <si>
    <t>5. New GPA Hours Total</t>
  </si>
  <si>
    <t>6. Quality Points Needed</t>
  </si>
  <si>
    <t>7. Quality Point Difference</t>
  </si>
  <si>
    <t>8. Average Quality Point needed per Credit</t>
  </si>
  <si>
    <t>9. Estimated Future GPA</t>
  </si>
  <si>
    <t>New Courses</t>
  </si>
  <si>
    <t>Repeated Courses</t>
  </si>
  <si>
    <t xml:space="preserve">The GPA hours do not change when the student repeats a course.  Credit hours should only include new, non-repeated course credits.  </t>
  </si>
  <si>
    <t>Grades</t>
  </si>
  <si>
    <t>ESTIMATED FUTURE GPA</t>
  </si>
  <si>
    <t xml:space="preserve">Estimated Future GPA  </t>
  </si>
  <si>
    <t>Quality Points per Credit</t>
  </si>
  <si>
    <t>Grade Received</t>
  </si>
  <si>
    <t>1 Credit</t>
  </si>
  <si>
    <r>
      <t xml:space="preserve">INSTRUCTIONS:   Fill in </t>
    </r>
    <r>
      <rPr>
        <u/>
        <sz val="10"/>
        <color theme="1"/>
        <rFont val="Calibri"/>
        <family val="2"/>
        <scheme val="minor"/>
      </rPr>
      <t>highlighted fields</t>
    </r>
    <r>
      <rPr>
        <u val="singleAccounting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with information from the student transcript or from what the student plans to take in the future semester.  Non-highlighted fields should populate automatically.</t>
    </r>
  </si>
  <si>
    <t>G#:</t>
  </si>
  <si>
    <t xml:space="preserve">Date: 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</si>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</sst>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40">
    <font>
      <sz val="10"/>
      <color theme="1"/>
      <name val="Microsoft Sans Serif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icrosoft Sans Serif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color theme="1"/>
      <name val="Microsoft Sans Serif"/>
      <family val="2"/>
    </font>
    <font>
      <sz val="10"/>
      <color theme="1"/>
      <name val="Wingdings 3"/>
      <family val="1"/>
      <charset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Microsoft Sans Serif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C00000"/>
      <name val="Calibri"/>
      <family val="2"/>
    </font>
    <font>
      <sz val="14"/>
      <color rgb="FFC00000"/>
      <name val="Calibri"/>
      <family val="2"/>
    </font>
    <font>
      <sz val="14"/>
      <color rgb="FFC00000"/>
      <name val="Microsoft Sans Serif"/>
      <family val="2"/>
    </font>
    <font>
      <sz val="12"/>
      <color theme="1"/>
      <name val="MS Sans Serif"/>
      <family val="2"/>
    </font>
    <font>
      <sz val="8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3"/>
      <color theme="1"/>
      <name val="Calibri"/>
      <family val="2"/>
    </font>
    <font>
      <sz val="13"/>
      <color theme="1"/>
      <name val="Microsoft Sans Serif"/>
      <family val="2"/>
    </font>
    <font>
      <b/>
      <sz val="14"/>
      <name val="Calibri"/>
      <family val="2"/>
    </font>
    <font>
      <sz val="12"/>
      <color rgb="FF333333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Microsoft Sans Serif"/>
      <family val="2"/>
    </font>
    <font>
      <sz val="1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DFB9B"/>
        <bgColor indexed="64"/>
      </patternFill>
    </fill>
    <fill>
      <gradientFill degree="90">
        <stop position="0">
          <color rgb="FF297938"/>
        </stop>
        <stop position="1">
          <color rgb="FFFDFB9B"/>
        </stop>
      </gradient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297938"/>
      </left>
      <right style="double">
        <color rgb="FF297938"/>
      </right>
      <top style="double">
        <color rgb="FF297938"/>
      </top>
      <bottom style="double">
        <color rgb="FF297938"/>
      </bottom>
      <diagonal/>
    </border>
    <border>
      <left/>
      <right style="double">
        <color rgb="FF297938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1" fillId="0" borderId="0" xfId="0" applyFont="1"/>
    <xf numFmtId="2" fontId="11" fillId="0" borderId="12" xfId="0" applyNumberFormat="1" applyFont="1" applyBorder="1" applyAlignment="1" applyProtection="1">
      <alignment horizontal="center"/>
      <protection hidden="1"/>
    </xf>
    <xf numFmtId="2" fontId="20" fillId="0" borderId="12" xfId="0" applyNumberFormat="1" applyFont="1" applyBorder="1" applyAlignment="1" applyProtection="1">
      <alignment horizontal="center"/>
      <protection hidden="1"/>
    </xf>
    <xf numFmtId="1" fontId="22" fillId="0" borderId="12" xfId="0" applyNumberFormat="1" applyFont="1" applyBorder="1" applyAlignment="1" applyProtection="1">
      <alignment horizontal="center"/>
      <protection hidden="1"/>
    </xf>
    <xf numFmtId="2" fontId="22" fillId="0" borderId="12" xfId="0" applyNumberFormat="1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left" indent="1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 wrapText="1"/>
      <protection hidden="1"/>
    </xf>
    <xf numFmtId="0" fontId="20" fillId="0" borderId="12" xfId="0" applyFont="1" applyBorder="1" applyAlignment="1" applyProtection="1">
      <alignment horizontal="left" indent="1"/>
      <protection hidden="1"/>
    </xf>
    <xf numFmtId="0" fontId="20" fillId="0" borderId="0" xfId="0" applyFont="1" applyProtection="1">
      <protection hidden="1"/>
    </xf>
    <xf numFmtId="0" fontId="21" fillId="0" borderId="12" xfId="0" applyFont="1" applyBorder="1" applyAlignment="1" applyProtection="1">
      <alignment horizontal="left" indent="1"/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18" fillId="0" borderId="7" xfId="0" applyFont="1" applyBorder="1" applyProtection="1">
      <protection hidden="1"/>
    </xf>
    <xf numFmtId="49" fontId="18" fillId="0" borderId="7" xfId="0" applyNumberFormat="1" applyFont="1" applyBorder="1" applyAlignment="1" applyProtection="1">
      <alignment horizontal="left" indent="1"/>
      <protection hidden="1"/>
    </xf>
    <xf numFmtId="0" fontId="18" fillId="0" borderId="7" xfId="0" applyFont="1" applyBorder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2" xfId="0" applyFont="1" applyBorder="1" applyProtection="1">
      <protection hidden="1"/>
    </xf>
    <xf numFmtId="0" fontId="20" fillId="0" borderId="10" xfId="0" applyFont="1" applyBorder="1" applyAlignment="1" applyProtection="1">
      <alignment horizontal="left" indent="1"/>
      <protection hidden="1"/>
    </xf>
    <xf numFmtId="0" fontId="20" fillId="0" borderId="7" xfId="0" applyFont="1" applyBorder="1" applyProtection="1"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0" fillId="2" borderId="12" xfId="0" applyFont="1" applyFill="1" applyBorder="1" applyAlignment="1" applyProtection="1">
      <alignment horizontal="center"/>
      <protection locked="0"/>
    </xf>
    <xf numFmtId="0" fontId="11" fillId="0" borderId="2" xfId="0" applyFont="1" applyBorder="1" applyProtection="1">
      <protection hidden="1"/>
    </xf>
    <xf numFmtId="0" fontId="20" fillId="0" borderId="4" xfId="0" applyFont="1" applyBorder="1" applyProtection="1">
      <protection hidden="1"/>
    </xf>
    <xf numFmtId="0" fontId="20" fillId="0" borderId="1" xfId="0" applyFont="1" applyBorder="1" applyProtection="1">
      <protection hidden="1"/>
    </xf>
    <xf numFmtId="0" fontId="11" fillId="0" borderId="10" xfId="0" quotePrefix="1" applyFont="1" applyBorder="1" applyAlignment="1" applyProtection="1">
      <alignment horizontal="left" indent="1"/>
      <protection hidden="1"/>
    </xf>
    <xf numFmtId="0" fontId="11" fillId="0" borderId="10" xfId="0" applyFont="1" applyBorder="1" applyAlignment="1" applyProtection="1">
      <alignment horizontal="left" indent="1"/>
      <protection hidden="1"/>
    </xf>
    <xf numFmtId="0" fontId="11" fillId="0" borderId="6" xfId="0" quotePrefix="1" applyFont="1" applyBorder="1" applyAlignment="1" applyProtection="1">
      <alignment horizontal="left" indent="1"/>
      <protection hidden="1"/>
    </xf>
    <xf numFmtId="2" fontId="13" fillId="0" borderId="15" xfId="0" applyNumberFormat="1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0" fillId="0" borderId="3" xfId="0" applyBorder="1" applyProtection="1">
      <protection hidden="1"/>
    </xf>
    <xf numFmtId="0" fontId="25" fillId="0" borderId="10" xfId="0" quotePrefix="1" applyFont="1" applyBorder="1" applyAlignment="1" applyProtection="1">
      <alignment horizontal="left" indent="1"/>
      <protection hidden="1"/>
    </xf>
    <xf numFmtId="1" fontId="22" fillId="0" borderId="14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indent="1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1" fillId="0" borderId="3" xfId="0" applyFont="1" applyBorder="1" applyProtection="1">
      <protection hidden="1"/>
    </xf>
    <xf numFmtId="0" fontId="20" fillId="0" borderId="6" xfId="0" applyFont="1" applyBorder="1" applyAlignment="1" applyProtection="1">
      <alignment horizontal="left" indent="1"/>
      <protection hidden="1"/>
    </xf>
    <xf numFmtId="2" fontId="22" fillId="0" borderId="13" xfId="0" applyNumberFormat="1" applyFont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left" inden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left" wrapText="1" inden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1" fontId="21" fillId="0" borderId="1" xfId="0" applyNumberFormat="1" applyFont="1" applyBorder="1" applyAlignment="1" applyProtection="1">
      <alignment horizontal="right"/>
      <protection hidden="1"/>
    </xf>
    <xf numFmtId="2" fontId="22" fillId="0" borderId="14" xfId="0" applyNumberFormat="1" applyFont="1" applyBorder="1" applyAlignment="1" applyProtection="1">
      <alignment horizontal="center"/>
      <protection hidden="1"/>
    </xf>
    <xf numFmtId="0" fontId="20" fillId="0" borderId="10" xfId="0" applyFont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0" fontId="20" fillId="0" borderId="11" xfId="0" applyFont="1" applyBorder="1" applyProtection="1">
      <protection hidden="1"/>
    </xf>
    <xf numFmtId="0" fontId="17" fillId="0" borderId="4" xfId="0" applyFont="1" applyBorder="1" applyAlignment="1" applyProtection="1">
      <alignment horizontal="left" indent="1"/>
      <protection hidden="1"/>
    </xf>
    <xf numFmtId="0" fontId="5" fillId="0" borderId="10" xfId="0" quotePrefix="1" applyFont="1" applyBorder="1" applyAlignment="1" applyProtection="1">
      <alignment horizontal="left" indent="1"/>
      <protection hidden="1"/>
    </xf>
    <xf numFmtId="0" fontId="18" fillId="0" borderId="7" xfId="0" applyFont="1" applyBorder="1" applyAlignment="1" applyProtection="1">
      <alignment horizontal="center"/>
      <protection hidden="1"/>
    </xf>
    <xf numFmtId="0" fontId="5" fillId="0" borderId="0" xfId="0" applyFont="1"/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11" fillId="0" borderId="0" xfId="0" quotePrefix="1" applyNumberFormat="1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49" fontId="20" fillId="2" borderId="12" xfId="0" applyNumberFormat="1" applyFont="1" applyFill="1" applyBorder="1" applyProtection="1">
      <protection locked="0"/>
    </xf>
    <xf numFmtId="1" fontId="20" fillId="2" borderId="12" xfId="0" applyNumberFormat="1" applyFont="1" applyFill="1" applyBorder="1" applyAlignment="1" applyProtection="1">
      <alignment horizontal="center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49" fontId="20" fillId="2" borderId="12" xfId="0" applyNumberFormat="1" applyFont="1" applyFill="1" applyBorder="1" applyAlignment="1" applyProtection="1">
      <alignment horizontal="center"/>
      <protection locked="0"/>
    </xf>
    <xf numFmtId="2" fontId="20" fillId="2" borderId="12" xfId="0" applyNumberFormat="1" applyFont="1" applyFill="1" applyBorder="1" applyAlignment="1" applyProtection="1">
      <alignment horizontal="center"/>
      <protection locked="0"/>
    </xf>
    <xf numFmtId="49" fontId="11" fillId="2" borderId="12" xfId="0" applyNumberFormat="1" applyFont="1" applyFill="1" applyBorder="1" applyAlignment="1" applyProtection="1">
      <alignment horizontal="center"/>
      <protection locked="0"/>
    </xf>
    <xf numFmtId="2" fontId="27" fillId="2" borderId="15" xfId="0" applyNumberFormat="1" applyFont="1" applyFill="1" applyBorder="1" applyAlignment="1" applyProtection="1">
      <alignment horizontal="center"/>
      <protection locked="0"/>
    </xf>
    <xf numFmtId="0" fontId="20" fillId="0" borderId="2" xfId="0" quotePrefix="1" applyFont="1" applyBorder="1" applyAlignment="1" applyProtection="1">
      <alignment horizontal="right" indent="1"/>
      <protection hidden="1"/>
    </xf>
    <xf numFmtId="0" fontId="20" fillId="0" borderId="8" xfId="0" quotePrefix="1" applyFont="1" applyBorder="1" applyAlignment="1" applyProtection="1">
      <alignment horizontal="right" inden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11" fillId="3" borderId="4" xfId="0" applyFont="1" applyFill="1" applyBorder="1" applyAlignment="1" applyProtection="1">
      <alignment horizontal="left" indent="1"/>
      <protection hidden="1"/>
    </xf>
    <xf numFmtId="49" fontId="11" fillId="2" borderId="14" xfId="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/>
    <xf numFmtId="0" fontId="20" fillId="0" borderId="12" xfId="0" applyFont="1" applyBorder="1" applyProtection="1">
      <protection hidden="1"/>
    </xf>
    <xf numFmtId="2" fontId="28" fillId="0" borderId="17" xfId="0" applyNumberFormat="1" applyFont="1" applyBorder="1" applyAlignment="1" applyProtection="1">
      <alignment horizontal="center"/>
      <protection hidden="1"/>
    </xf>
    <xf numFmtId="0" fontId="28" fillId="0" borderId="17" xfId="0" applyFont="1" applyBorder="1" applyAlignment="1" applyProtection="1">
      <alignment horizontal="center"/>
      <protection hidden="1"/>
    </xf>
    <xf numFmtId="1" fontId="28" fillId="0" borderId="12" xfId="0" applyNumberFormat="1" applyFont="1" applyBorder="1" applyAlignment="1" applyProtection="1">
      <alignment horizontal="center"/>
      <protection hidden="1"/>
    </xf>
    <xf numFmtId="1" fontId="28" fillId="0" borderId="17" xfId="0" applyNumberFormat="1" applyFont="1" applyBorder="1" applyAlignment="1" applyProtection="1">
      <alignment horizontal="center"/>
      <protection hidden="1"/>
    </xf>
    <xf numFmtId="2" fontId="29" fillId="0" borderId="17" xfId="0" applyNumberFormat="1" applyFont="1" applyBorder="1" applyAlignment="1" applyProtection="1">
      <alignment horizontal="center"/>
      <protection hidden="1"/>
    </xf>
    <xf numFmtId="2" fontId="29" fillId="0" borderId="16" xfId="0" applyNumberFormat="1" applyFont="1" applyBorder="1" applyAlignment="1" applyProtection="1">
      <alignment horizontal="center"/>
      <protection hidden="1"/>
    </xf>
    <xf numFmtId="0" fontId="11" fillId="3" borderId="12" xfId="0" applyFont="1" applyFill="1" applyBorder="1" applyProtection="1">
      <protection hidden="1"/>
    </xf>
    <xf numFmtId="0" fontId="27" fillId="0" borderId="14" xfId="0" applyFont="1" applyBorder="1" applyProtection="1">
      <protection hidden="1"/>
    </xf>
    <xf numFmtId="0" fontId="27" fillId="0" borderId="12" xfId="0" applyFont="1" applyBorder="1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left" vertical="center" wrapText="1" indent="1"/>
      <protection hidden="1"/>
    </xf>
    <xf numFmtId="0" fontId="15" fillId="0" borderId="7" xfId="0" applyFont="1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7" fillId="0" borderId="7" xfId="0" applyFont="1" applyBorder="1" applyAlignment="1" applyProtection="1">
      <alignment horizontal="left" vertical="center" wrapText="1" indent="1"/>
      <protection hidden="1"/>
    </xf>
    <xf numFmtId="2" fontId="13" fillId="0" borderId="12" xfId="0" applyNumberFormat="1" applyFont="1" applyBorder="1" applyAlignment="1" applyProtection="1">
      <alignment horizontal="center"/>
      <protection hidden="1"/>
    </xf>
    <xf numFmtId="0" fontId="16" fillId="0" borderId="11" xfId="0" applyFont="1" applyBorder="1" applyProtection="1">
      <protection hidden="1"/>
    </xf>
    <xf numFmtId="2" fontId="33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 indent="6"/>
      <protection hidden="1"/>
    </xf>
    <xf numFmtId="2" fontId="11" fillId="0" borderId="12" xfId="0" applyNumberFormat="1" applyFont="1" applyBorder="1" applyAlignment="1" applyProtection="1">
      <alignment horizontal="left" vertical="center" indent="2"/>
      <protection hidden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8" fillId="0" borderId="0" xfId="0" applyFont="1" applyAlignment="1" applyProtection="1">
      <alignment horizontal="left" vertical="center" wrapText="1" indent="3"/>
      <protection hidden="1"/>
    </xf>
    <xf numFmtId="0" fontId="18" fillId="0" borderId="12" xfId="0" applyFont="1" applyBorder="1" applyAlignment="1" applyProtection="1">
      <alignment horizontal="left" indent="3"/>
      <protection hidden="1"/>
    </xf>
    <xf numFmtId="0" fontId="7" fillId="0" borderId="12" xfId="0" applyFont="1" applyBorder="1" applyAlignment="1" applyProtection="1">
      <alignment horizontal="left" indent="1"/>
      <protection hidden="1"/>
    </xf>
    <xf numFmtId="2" fontId="11" fillId="0" borderId="0" xfId="0" applyNumberFormat="1" applyFont="1" applyAlignment="1" applyProtection="1">
      <alignment horizontal="left" vertical="center" indent="2"/>
      <protection hidden="1"/>
    </xf>
    <xf numFmtId="0" fontId="11" fillId="0" borderId="12" xfId="0" applyFont="1" applyBorder="1" applyAlignment="1" applyProtection="1">
      <alignment horizontal="left" vertical="center" indent="5"/>
      <protection hidden="1"/>
    </xf>
    <xf numFmtId="0" fontId="34" fillId="0" borderId="12" xfId="0" applyFont="1" applyBorder="1" applyAlignment="1">
      <alignment horizontal="left" vertical="center" indent="5"/>
    </xf>
    <xf numFmtId="0" fontId="9" fillId="0" borderId="0" xfId="0" applyFont="1" applyAlignment="1">
      <alignment horizontal="right" vertical="center" indent="2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7" fillId="0" borderId="14" xfId="0" quotePrefix="1" applyFont="1" applyBorder="1" applyAlignment="1" applyProtection="1">
      <alignment horizontal="center" vertical="center"/>
      <protection hidden="1"/>
    </xf>
    <xf numFmtId="49" fontId="27" fillId="0" borderId="0" xfId="0" applyNumberFormat="1" applyFont="1" applyAlignment="1" applyProtection="1">
      <alignment horizontal="center" vertical="center"/>
      <protection hidden="1"/>
    </xf>
    <xf numFmtId="2" fontId="27" fillId="0" borderId="0" xfId="0" applyNumberFormat="1" applyFont="1" applyAlignment="1" applyProtection="1">
      <alignment horizontal="center" vertical="center"/>
      <protection hidden="1"/>
    </xf>
    <xf numFmtId="0" fontId="27" fillId="0" borderId="15" xfId="0" applyFont="1" applyBorder="1" applyAlignment="1" applyProtection="1">
      <alignment horizontal="center" vertical="center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49" fontId="27" fillId="0" borderId="0" xfId="0" quotePrefix="1" applyNumberFormat="1" applyFont="1" applyAlignment="1" applyProtection="1">
      <alignment horizontal="center" vertical="center"/>
      <protection hidden="1"/>
    </xf>
    <xf numFmtId="2" fontId="13" fillId="0" borderId="0" xfId="0" applyNumberFormat="1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49" fontId="11" fillId="0" borderId="4" xfId="0" applyNumberFormat="1" applyFont="1" applyBorder="1" applyAlignment="1" applyProtection="1">
      <alignment horizontal="center" vertical="center"/>
      <protection hidden="1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49" fontId="11" fillId="0" borderId="6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49" fontId="16" fillId="0" borderId="8" xfId="0" applyNumberFormat="1" applyFont="1" applyBorder="1" applyAlignment="1" applyProtection="1">
      <alignment horizontal="center" vertical="center"/>
      <protection hidden="1"/>
    </xf>
    <xf numFmtId="2" fontId="22" fillId="2" borderId="12" xfId="0" applyNumberFormat="1" applyFont="1" applyFill="1" applyBorder="1" applyAlignment="1" applyProtection="1">
      <alignment horizontal="center"/>
      <protection locked="0"/>
    </xf>
    <xf numFmtId="1" fontId="27" fillId="0" borderId="14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vertical="top" wrapText="1"/>
    </xf>
    <xf numFmtId="0" fontId="8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1" fontId="9" fillId="4" borderId="11" xfId="0" applyNumberFormat="1" applyFont="1" applyFill="1" applyBorder="1" applyAlignment="1" applyProtection="1">
      <alignment horizontal="left" vertical="center" indent="1"/>
      <protection locked="0"/>
    </xf>
    <xf numFmtId="1" fontId="9" fillId="4" borderId="9" xfId="0" applyNumberFormat="1" applyFont="1" applyFill="1" applyBorder="1" applyAlignment="1" applyProtection="1">
      <alignment horizontal="left" vertical="center" indent="1"/>
      <protection locked="0"/>
    </xf>
    <xf numFmtId="164" fontId="9" fillId="4" borderId="11" xfId="0" applyNumberFormat="1" applyFont="1" applyFill="1" applyBorder="1" applyAlignment="1" applyProtection="1">
      <alignment horizontal="left" vertical="center" indent="1"/>
      <protection locked="0"/>
    </xf>
    <xf numFmtId="164" fontId="9" fillId="4" borderId="9" xfId="0" applyNumberFormat="1" applyFont="1" applyFill="1" applyBorder="1" applyAlignment="1" applyProtection="1">
      <alignment horizontal="left" vertical="center" indent="1"/>
      <protection locked="0"/>
    </xf>
    <xf numFmtId="0" fontId="9" fillId="4" borderId="11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left" vertical="center" indent="1"/>
      <protection locked="0"/>
    </xf>
    <xf numFmtId="0" fontId="11" fillId="4" borderId="9" xfId="0" applyFont="1" applyFill="1" applyBorder="1" applyAlignment="1" applyProtection="1">
      <alignment horizontal="left" vertical="center" indent="1"/>
      <protection locked="0"/>
    </xf>
    <xf numFmtId="0" fontId="37" fillId="0" borderId="0" xfId="0" applyFont="1" applyAlignment="1" applyProtection="1">
      <alignment horizontal="left" vertical="center" wrapText="1" indent="3"/>
      <protection hidden="1"/>
    </xf>
    <xf numFmtId="0" fontId="38" fillId="0" borderId="0" xfId="0" applyFont="1" applyAlignment="1" applyProtection="1">
      <alignment horizontal="left" vertical="center" wrapText="1" indent="3"/>
      <protection hidden="1"/>
    </xf>
    <xf numFmtId="0" fontId="11" fillId="0" borderId="0" xfId="0" applyFont="1" applyAlignment="1" applyProtection="1">
      <alignment horizontal="left" vertical="top" wrapText="1" indent="5"/>
      <protection hidden="1"/>
    </xf>
    <xf numFmtId="0" fontId="0" fillId="0" borderId="0" xfId="0" applyAlignment="1" applyProtection="1">
      <alignment horizontal="left" vertical="top" wrapText="1" indent="5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horizontal="left" vertical="top" wrapText="1" indent="3"/>
      <protection hidden="1"/>
    </xf>
    <xf numFmtId="0" fontId="0" fillId="0" borderId="0" xfId="0" applyAlignment="1" applyProtection="1">
      <alignment horizontal="left" vertical="top" indent="3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0" borderId="10" xfId="0" quotePrefix="1" applyFont="1" applyBorder="1" applyAlignment="1" applyProtection="1">
      <alignment horizontal="left" indent="1"/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20" fillId="3" borderId="11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0" fillId="3" borderId="9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 indent="3"/>
      <protection hidden="1"/>
    </xf>
    <xf numFmtId="0" fontId="31" fillId="0" borderId="3" xfId="0" applyFont="1" applyBorder="1" applyAlignment="1" applyProtection="1">
      <alignment horizontal="right"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0" fontId="32" fillId="0" borderId="18" xfId="0" applyFont="1" applyBorder="1" applyAlignment="1" applyProtection="1">
      <alignment horizontal="right" vertical="center"/>
      <protection hidden="1"/>
    </xf>
    <xf numFmtId="49" fontId="20" fillId="0" borderId="4" xfId="0" applyNumberFormat="1" applyFont="1" applyBorder="1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20" fillId="0" borderId="6" xfId="0" quotePrefix="1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0" fontId="2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/>
    <xf numFmtId="2" fontId="12" fillId="0" borderId="0" xfId="0" applyNumberFormat="1" applyFont="1" applyAlignment="1" applyProtection="1">
      <alignment horizontal="left" vertical="top" wrapText="1" indent="3"/>
      <protection hidden="1"/>
    </xf>
    <xf numFmtId="0" fontId="11" fillId="3" borderId="14" xfId="0" applyFont="1" applyFill="1" applyBorder="1" applyAlignment="1" applyProtection="1">
      <alignment horizontal="center"/>
      <protection hidden="1"/>
    </xf>
    <xf numFmtId="0" fontId="11" fillId="3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55540"/>
      <color rgb="FF297938"/>
      <color rgb="FFFFFF99"/>
      <color rgb="FFFDF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76200</xdr:rowOff>
    </xdr:from>
    <xdr:to>
      <xdr:col>5</xdr:col>
      <xdr:colOff>1061357</xdr:colOff>
      <xdr:row>18</xdr:row>
      <xdr:rowOff>190500</xdr:rowOff>
    </xdr:to>
    <xdr:pic>
      <xdr:nvPicPr>
        <xdr:cNvPr id="4" name="Picture 3" descr="arrow-long-rig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5" y="4210050"/>
          <a:ext cx="1061357" cy="114300"/>
        </a:xfrm>
        <a:prstGeom prst="rect">
          <a:avLst/>
        </a:prstGeom>
        <a:solidFill>
          <a:srgbClr val="297938"/>
        </a:solidFill>
      </xdr:spPr>
    </xdr:pic>
    <xdr:clientData/>
  </xdr:twoCellAnchor>
  <xdr:twoCellAnchor editAs="oneCell">
    <xdr:from>
      <xdr:col>5</xdr:col>
      <xdr:colOff>0</xdr:colOff>
      <xdr:row>23</xdr:row>
      <xdr:rowOff>66675</xdr:rowOff>
    </xdr:from>
    <xdr:to>
      <xdr:col>5</xdr:col>
      <xdr:colOff>1061357</xdr:colOff>
      <xdr:row>23</xdr:row>
      <xdr:rowOff>180975</xdr:rowOff>
    </xdr:to>
    <xdr:pic>
      <xdr:nvPicPr>
        <xdr:cNvPr id="6" name="Picture 5" descr="arrow-long-righ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5" y="5343525"/>
          <a:ext cx="1061357" cy="114300"/>
        </a:xfrm>
        <a:prstGeom prst="rect">
          <a:avLst/>
        </a:prstGeom>
        <a:solidFill>
          <a:srgbClr val="297938"/>
        </a:solidFill>
      </xdr:spPr>
    </xdr:pic>
    <xdr:clientData/>
  </xdr:twoCellAnchor>
  <xdr:twoCellAnchor editAs="oneCell">
    <xdr:from>
      <xdr:col>2</xdr:col>
      <xdr:colOff>790575</xdr:colOff>
      <xdr:row>57</xdr:row>
      <xdr:rowOff>76200</xdr:rowOff>
    </xdr:from>
    <xdr:to>
      <xdr:col>4</xdr:col>
      <xdr:colOff>99332</xdr:colOff>
      <xdr:row>57</xdr:row>
      <xdr:rowOff>190500</xdr:rowOff>
    </xdr:to>
    <xdr:pic>
      <xdr:nvPicPr>
        <xdr:cNvPr id="7" name="Picture 6" descr="arrow-long-right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5" y="13134975"/>
          <a:ext cx="1061357" cy="114300"/>
        </a:xfrm>
        <a:prstGeom prst="rect">
          <a:avLst/>
        </a:prstGeom>
        <a:solidFill>
          <a:srgbClr val="297938"/>
        </a:solidFill>
      </xdr:spPr>
    </xdr:pic>
    <xdr:clientData/>
  </xdr:twoCellAnchor>
  <xdr:oneCellAnchor>
    <xdr:from>
      <xdr:col>3</xdr:col>
      <xdr:colOff>213360</xdr:colOff>
      <xdr:row>6</xdr:row>
      <xdr:rowOff>129540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23260" y="159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77"/>
  <sheetViews>
    <sheetView showGridLines="0" showRowColHeaders="0" tabSelected="1" showRuler="0" topLeftCell="A8" zoomScaleNormal="100" workbookViewId="0">
      <selection activeCell="K25" sqref="K25"/>
    </sheetView>
  </sheetViews>
  <sheetFormatPr baseColWidth="10" defaultColWidth="8.83203125" defaultRowHeight="14"/>
  <cols>
    <col min="1" max="1" width="11.1640625" customWidth="1"/>
    <col min="2" max="2" width="18.6640625" style="18" customWidth="1"/>
    <col min="3" max="3" width="14.1640625" style="18" customWidth="1"/>
    <col min="4" max="4" width="10.83203125" style="18" customWidth="1"/>
    <col min="5" max="5" width="4.5" style="17" customWidth="1"/>
    <col min="6" max="6" width="19.33203125" style="18" customWidth="1"/>
    <col min="7" max="7" width="15.1640625" style="18" customWidth="1"/>
    <col min="8" max="9" width="9.33203125" style="18" customWidth="1"/>
    <col min="10" max="10" width="9" style="18" customWidth="1"/>
    <col min="11" max="11" width="10.6640625" style="18" customWidth="1"/>
    <col min="12" max="12" width="3.6640625" style="56" customWidth="1"/>
    <col min="13" max="13" width="10" style="69" customWidth="1"/>
    <col min="14" max="14" width="6.83203125" style="69" hidden="1" customWidth="1"/>
    <col min="15" max="15" width="5" style="69" hidden="1" customWidth="1"/>
    <col min="16" max="16" width="6.83203125" style="69" hidden="1" customWidth="1"/>
    <col min="17" max="17" width="1.1640625" style="120" customWidth="1"/>
    <col min="18" max="18" width="3.5" customWidth="1"/>
    <col min="19" max="19" width="32.83203125" style="142" customWidth="1"/>
  </cols>
  <sheetData>
    <row r="1" spans="2:20" ht="6.75" customHeight="1"/>
    <row r="2" spans="2:20" s="111" customFormat="1" ht="26.25" customHeight="1">
      <c r="B2" s="118" t="s">
        <v>87</v>
      </c>
      <c r="C2" s="150"/>
      <c r="D2" s="151"/>
      <c r="E2" s="152"/>
      <c r="F2" s="119" t="s">
        <v>85</v>
      </c>
      <c r="G2" s="146"/>
      <c r="H2" s="147"/>
      <c r="I2" s="119" t="s">
        <v>86</v>
      </c>
      <c r="J2" s="148"/>
      <c r="K2" s="149"/>
      <c r="L2" s="110"/>
      <c r="M2" s="27"/>
      <c r="N2" s="46"/>
      <c r="O2" s="46"/>
      <c r="P2" s="46"/>
      <c r="Q2" s="197"/>
      <c r="R2" s="198"/>
      <c r="S2" s="199"/>
      <c r="T2" s="200"/>
    </row>
    <row r="3" spans="2:20" s="65" customFormat="1" ht="32.25" customHeight="1">
      <c r="B3" s="164" t="s">
        <v>84</v>
      </c>
      <c r="C3" s="165"/>
      <c r="D3" s="165"/>
      <c r="E3" s="165"/>
      <c r="F3" s="165"/>
      <c r="G3" s="165"/>
      <c r="H3" s="165"/>
      <c r="I3" s="165"/>
      <c r="J3" s="165"/>
      <c r="K3" s="165"/>
      <c r="L3" s="66"/>
      <c r="M3" s="122"/>
      <c r="N3" s="122"/>
      <c r="O3" s="122"/>
      <c r="P3" s="122"/>
      <c r="Q3" s="201"/>
      <c r="R3" s="202"/>
      <c r="S3" s="203"/>
      <c r="T3" s="204"/>
    </row>
    <row r="4" spans="2:20" ht="9" customHeight="1">
      <c r="E4" s="6"/>
      <c r="F4" s="7"/>
      <c r="G4" s="7"/>
      <c r="H4" s="7"/>
      <c r="I4" s="7"/>
      <c r="J4" s="7"/>
      <c r="K4" s="7"/>
      <c r="M4" s="123"/>
      <c r="Q4" s="205"/>
      <c r="R4" s="202"/>
      <c r="S4" s="206"/>
      <c r="T4" s="202"/>
    </row>
    <row r="5" spans="2:20" s="1" customFormat="1" ht="18" customHeight="1">
      <c r="B5" s="169" t="s">
        <v>52</v>
      </c>
      <c r="C5" s="172"/>
      <c r="D5" s="173"/>
      <c r="E5" s="19"/>
      <c r="F5" s="169" t="s">
        <v>53</v>
      </c>
      <c r="G5" s="170"/>
      <c r="H5" s="170"/>
      <c r="I5" s="170"/>
      <c r="J5" s="170"/>
      <c r="K5" s="171"/>
      <c r="L5" s="57"/>
      <c r="M5" s="46"/>
      <c r="N5" s="124"/>
      <c r="O5" s="125"/>
      <c r="P5" s="126"/>
      <c r="Q5" s="197"/>
      <c r="R5" s="207"/>
      <c r="S5" s="208"/>
      <c r="T5" s="207"/>
    </row>
    <row r="6" spans="2:20" s="1" customFormat="1" ht="24" customHeight="1">
      <c r="B6" s="9"/>
      <c r="C6" s="10" t="s">
        <v>18</v>
      </c>
      <c r="D6" s="10" t="s">
        <v>4</v>
      </c>
      <c r="E6" s="19"/>
      <c r="F6" s="9"/>
      <c r="G6" s="10" t="s">
        <v>18</v>
      </c>
      <c r="H6" s="10" t="s">
        <v>4</v>
      </c>
      <c r="I6" s="10" t="s">
        <v>5</v>
      </c>
      <c r="J6" s="11" t="s">
        <v>17</v>
      </c>
      <c r="K6" s="11" t="s">
        <v>6</v>
      </c>
      <c r="L6" s="56"/>
      <c r="M6" s="46"/>
      <c r="N6" s="127">
        <v>1</v>
      </c>
      <c r="O6" s="125"/>
      <c r="P6" s="126"/>
      <c r="Q6" s="197"/>
      <c r="R6" s="207"/>
      <c r="S6" s="208"/>
      <c r="T6" s="207"/>
    </row>
    <row r="7" spans="2:20" s="1" customFormat="1" ht="18" customHeight="1">
      <c r="B7" s="12" t="s">
        <v>39</v>
      </c>
      <c r="C7" s="72"/>
      <c r="D7" s="73"/>
      <c r="E7" s="20" t="s">
        <v>7</v>
      </c>
      <c r="F7" s="12" t="s">
        <v>0</v>
      </c>
      <c r="G7" s="72"/>
      <c r="H7" s="73"/>
      <c r="I7" s="75"/>
      <c r="J7" s="3" t="str">
        <f>IF(ISNA(VLOOKUP(I7,Grades,2,FALSE)),"",IF(VLOOKUP(I7,Grades,2,FALSE)="","",VLOOKUP(I7,Grades,2,FALSE)))</f>
        <v/>
      </c>
      <c r="K7" s="3">
        <f>IF(AND(H7&gt;0,I7&lt;&gt;""),H7*J7,P48)</f>
        <v>0</v>
      </c>
      <c r="L7" s="56" t="s">
        <v>7</v>
      </c>
      <c r="M7" s="46"/>
      <c r="N7" s="127">
        <v>2</v>
      </c>
      <c r="O7" s="125"/>
      <c r="P7" s="126"/>
      <c r="Q7" s="197"/>
      <c r="R7" s="207"/>
      <c r="S7" s="209"/>
      <c r="T7" s="207"/>
    </row>
    <row r="8" spans="2:20" s="1" customFormat="1" ht="18" customHeight="1">
      <c r="B8" s="12" t="s">
        <v>40</v>
      </c>
      <c r="C8" s="72"/>
      <c r="D8" s="73"/>
      <c r="E8" s="21" t="s">
        <v>16</v>
      </c>
      <c r="F8" s="12" t="s">
        <v>1</v>
      </c>
      <c r="G8" s="72"/>
      <c r="H8" s="73"/>
      <c r="I8" s="75"/>
      <c r="J8" s="3" t="str">
        <f>IF(ISNA(VLOOKUP(I8,Grades,2,FALSE)),"",IF(VLOOKUP(I8,Grades,2,FALSE)="","",VLOOKUP(I8,Grades,2,FALSE)))</f>
        <v/>
      </c>
      <c r="K8" s="3">
        <f>IF(AND(H8&gt;0,I8&lt;&gt;""),H8*J8,P49)</f>
        <v>0</v>
      </c>
      <c r="L8" s="56" t="s">
        <v>16</v>
      </c>
      <c r="M8" s="46"/>
      <c r="N8" s="127">
        <v>3</v>
      </c>
      <c r="O8" s="125"/>
      <c r="P8" s="126"/>
      <c r="Q8" s="197"/>
      <c r="R8" s="207"/>
      <c r="S8" s="209"/>
      <c r="T8" s="207"/>
    </row>
    <row r="9" spans="2:20" s="1" customFormat="1" ht="18" customHeight="1">
      <c r="B9" s="12" t="s">
        <v>41</v>
      </c>
      <c r="C9" s="72"/>
      <c r="D9" s="73"/>
      <c r="E9" s="21" t="s">
        <v>12</v>
      </c>
      <c r="F9" s="12" t="s">
        <v>2</v>
      </c>
      <c r="G9" s="72"/>
      <c r="H9" s="73"/>
      <c r="I9" s="75"/>
      <c r="J9" s="3" t="str">
        <f>IF(ISNA(VLOOKUP(I9,Grades,2,FALSE)),"",IF(VLOOKUP(I9,Grades,2,FALSE)="","",VLOOKUP(I9,Grades,2,FALSE)))</f>
        <v/>
      </c>
      <c r="K9" s="3">
        <f>IF(AND(H9&gt;0,I9&lt;&gt;""),H9*J9,P50)</f>
        <v>0</v>
      </c>
      <c r="L9" s="56" t="s">
        <v>12</v>
      </c>
      <c r="M9" s="46"/>
      <c r="N9" s="127">
        <v>4</v>
      </c>
      <c r="O9" s="125"/>
      <c r="P9" s="126"/>
      <c r="Q9" s="197"/>
      <c r="R9" s="207"/>
      <c r="S9" s="206"/>
      <c r="T9" s="207"/>
    </row>
    <row r="10" spans="2:20" s="1" customFormat="1" ht="18" customHeight="1" thickBot="1">
      <c r="B10" s="12" t="s">
        <v>42</v>
      </c>
      <c r="C10" s="72"/>
      <c r="D10" s="74"/>
      <c r="E10" s="21" t="s">
        <v>14</v>
      </c>
      <c r="F10" s="12" t="s">
        <v>3</v>
      </c>
      <c r="G10" s="72"/>
      <c r="H10" s="73"/>
      <c r="I10" s="75"/>
      <c r="J10" s="3" t="str">
        <f>IF(ISNA(VLOOKUP(I10,Grades,2,FALSE)),"",IF(VLOOKUP(I10,Grades,2,FALSE)="","",VLOOKUP(I10,Grades,2,FALSE)))</f>
        <v/>
      </c>
      <c r="K10" s="3">
        <f>IF(AND(H10&gt;0,I10&lt;&gt;""),H10*J10,P51)</f>
        <v>0</v>
      </c>
      <c r="L10" s="56" t="s">
        <v>14</v>
      </c>
      <c r="M10" s="46"/>
      <c r="N10" s="127">
        <v>5</v>
      </c>
      <c r="O10" s="125"/>
      <c r="P10" s="126"/>
      <c r="Q10" s="197"/>
      <c r="R10" s="207"/>
      <c r="S10" s="208"/>
      <c r="T10" s="207"/>
    </row>
    <row r="11" spans="2:20" s="1" customFormat="1" ht="18" customHeight="1" thickTop="1" thickBot="1">
      <c r="B11" s="14"/>
      <c r="C11" s="61"/>
      <c r="D11" s="90">
        <f>D7+D8+D9+D10</f>
        <v>0</v>
      </c>
      <c r="E11" s="64" t="s">
        <v>19</v>
      </c>
      <c r="F11" s="14"/>
      <c r="G11" s="86"/>
      <c r="H11" s="89">
        <f>H7+H8+H9+H10</f>
        <v>0</v>
      </c>
      <c r="I11" s="86"/>
      <c r="J11" s="61"/>
      <c r="K11" s="87">
        <f>SUM(K7:K10)</f>
        <v>0</v>
      </c>
      <c r="L11" s="56" t="s">
        <v>19</v>
      </c>
      <c r="M11" s="46"/>
      <c r="N11" s="128">
        <v>6</v>
      </c>
      <c r="O11" s="125"/>
      <c r="P11" s="126"/>
      <c r="Q11" s="197"/>
      <c r="R11" s="207"/>
      <c r="S11" s="208"/>
      <c r="T11" s="207"/>
    </row>
    <row r="12" spans="2:20" s="1" customFormat="1" ht="9.75" customHeight="1" thickTop="1">
      <c r="B12" s="16"/>
      <c r="C12" s="16"/>
      <c r="D12" s="16"/>
      <c r="E12" s="6"/>
      <c r="F12" s="8"/>
      <c r="G12" s="26"/>
      <c r="H12" s="26"/>
      <c r="I12" s="26"/>
      <c r="J12" s="26"/>
      <c r="K12" s="26"/>
      <c r="L12" s="56"/>
      <c r="M12" s="46"/>
      <c r="N12" s="129"/>
      <c r="O12" s="125"/>
      <c r="P12" s="126"/>
      <c r="Q12" s="197"/>
      <c r="R12" s="207"/>
      <c r="S12" s="208"/>
      <c r="T12" s="207"/>
    </row>
    <row r="13" spans="2:20" s="1" customFormat="1" ht="18" customHeight="1">
      <c r="B13" s="16"/>
      <c r="C13" s="55"/>
      <c r="D13" s="67"/>
      <c r="E13" s="18"/>
      <c r="F13" s="25"/>
      <c r="G13" s="169" t="s">
        <v>68</v>
      </c>
      <c r="H13" s="158"/>
      <c r="I13" s="158"/>
      <c r="J13" s="158"/>
      <c r="K13" s="159"/>
      <c r="L13" s="58"/>
      <c r="M13" s="46"/>
      <c r="N13" s="129"/>
      <c r="O13" s="125"/>
      <c r="P13" s="126"/>
      <c r="Q13" s="197"/>
      <c r="R13" s="207"/>
      <c r="S13" s="209"/>
      <c r="T13" s="207"/>
    </row>
    <row r="14" spans="2:20" s="1" customFormat="1" ht="18" customHeight="1">
      <c r="B14" s="18"/>
      <c r="C14" s="174"/>
      <c r="D14" s="175"/>
      <c r="E14" s="175"/>
      <c r="F14" s="16"/>
      <c r="G14" s="180" t="s">
        <v>44</v>
      </c>
      <c r="H14" s="181"/>
      <c r="I14" s="181"/>
      <c r="J14" s="182"/>
      <c r="K14" s="28"/>
      <c r="L14" s="59" t="s">
        <v>15</v>
      </c>
      <c r="M14" s="46"/>
      <c r="N14" s="129"/>
      <c r="O14" s="125"/>
      <c r="P14" s="126"/>
      <c r="Q14" s="121"/>
      <c r="S14" s="144"/>
    </row>
    <row r="15" spans="2:20" s="1" customFormat="1" ht="18" customHeight="1">
      <c r="B15" s="54"/>
      <c r="C15" s="175"/>
      <c r="D15" s="175"/>
      <c r="E15" s="175"/>
      <c r="F15" s="70"/>
      <c r="G15" s="183" t="s">
        <v>60</v>
      </c>
      <c r="H15" s="184"/>
      <c r="I15" s="184"/>
      <c r="J15" s="185"/>
      <c r="K15" s="4">
        <f>H11</f>
        <v>0</v>
      </c>
      <c r="L15" s="60" t="s">
        <v>20</v>
      </c>
      <c r="M15" s="130"/>
      <c r="N15" s="129"/>
      <c r="O15" s="125"/>
      <c r="P15" s="126"/>
      <c r="Q15" s="121"/>
      <c r="S15" s="144"/>
    </row>
    <row r="16" spans="2:20" s="1" customFormat="1" ht="18" customHeight="1" thickBot="1">
      <c r="B16" s="68"/>
      <c r="C16" s="69"/>
      <c r="D16" s="69"/>
      <c r="E16" s="18"/>
      <c r="F16" s="70"/>
      <c r="G16" s="166" t="s">
        <v>59</v>
      </c>
      <c r="H16" s="167"/>
      <c r="I16" s="167"/>
      <c r="J16" s="168"/>
      <c r="K16" s="39">
        <f>D11</f>
        <v>0</v>
      </c>
      <c r="L16" s="56" t="s">
        <v>21</v>
      </c>
      <c r="M16" s="8"/>
      <c r="N16" s="129"/>
      <c r="O16" s="131"/>
      <c r="P16" s="126"/>
      <c r="Q16" s="121"/>
      <c r="S16" s="46"/>
    </row>
    <row r="17" spans="2:19" s="1" customFormat="1" ht="18" customHeight="1" thickTop="1" thickBot="1">
      <c r="B17" s="68"/>
      <c r="C17" s="68"/>
      <c r="D17" s="68"/>
      <c r="E17" s="6"/>
      <c r="F17" s="13"/>
      <c r="G17" s="24" t="s">
        <v>43</v>
      </c>
      <c r="H17" s="23"/>
      <c r="I17" s="23"/>
      <c r="J17" s="23"/>
      <c r="K17" s="88">
        <f>SUM(K14:K16)</f>
        <v>0</v>
      </c>
      <c r="L17" s="56" t="s">
        <v>25</v>
      </c>
      <c r="M17" s="8"/>
      <c r="N17" s="129"/>
      <c r="O17" s="129"/>
      <c r="P17" s="129"/>
      <c r="Q17" s="121"/>
      <c r="S17" s="144"/>
    </row>
    <row r="18" spans="2:19" s="1" customFormat="1" ht="8.25" customHeight="1" thickTop="1">
      <c r="B18" s="16"/>
      <c r="C18" s="16"/>
      <c r="D18" s="16"/>
      <c r="E18" s="6"/>
      <c r="F18" s="13"/>
      <c r="G18" s="13"/>
      <c r="H18" s="13"/>
      <c r="I18" s="13"/>
      <c r="J18" s="13"/>
      <c r="K18" s="22"/>
      <c r="L18" s="56"/>
      <c r="M18" s="8"/>
      <c r="N18" s="129"/>
      <c r="O18" s="129"/>
      <c r="P18" s="129"/>
      <c r="Q18" s="121"/>
      <c r="S18" s="142"/>
    </row>
    <row r="19" spans="2:19" s="1" customFormat="1" ht="18" customHeight="1">
      <c r="B19" s="161" t="s">
        <v>69</v>
      </c>
      <c r="C19" s="176"/>
      <c r="D19" s="176"/>
      <c r="E19" s="176"/>
      <c r="F19" s="98"/>
      <c r="G19" s="157" t="s">
        <v>67</v>
      </c>
      <c r="H19" s="158"/>
      <c r="I19" s="158"/>
      <c r="J19" s="158"/>
      <c r="K19" s="159"/>
      <c r="L19" s="56"/>
      <c r="M19" s="69"/>
      <c r="N19" s="129"/>
      <c r="O19" s="129"/>
      <c r="P19" s="129"/>
      <c r="Q19" s="121"/>
      <c r="S19" s="142"/>
    </row>
    <row r="20" spans="2:19" s="1" customFormat="1" ht="18" customHeight="1">
      <c r="B20" s="176"/>
      <c r="C20" s="176"/>
      <c r="D20" s="176"/>
      <c r="E20" s="176"/>
      <c r="F20" s="99"/>
      <c r="G20" s="62" t="s">
        <v>45</v>
      </c>
      <c r="H20" s="31"/>
      <c r="I20" s="31"/>
      <c r="J20" s="31"/>
      <c r="K20" s="76"/>
      <c r="L20" s="56" t="s">
        <v>26</v>
      </c>
      <c r="M20" s="8"/>
      <c r="N20" s="129"/>
      <c r="O20" s="129"/>
      <c r="P20" s="129"/>
      <c r="Q20" s="121"/>
      <c r="S20" s="142"/>
    </row>
    <row r="21" spans="2:19" s="1" customFormat="1" ht="18" customHeight="1" thickBot="1">
      <c r="B21" s="176"/>
      <c r="C21" s="176"/>
      <c r="D21" s="176"/>
      <c r="E21" s="176"/>
      <c r="F21" s="99"/>
      <c r="G21" s="63" t="s">
        <v>58</v>
      </c>
      <c r="H21" s="29"/>
      <c r="I21" s="29"/>
      <c r="J21" s="29"/>
      <c r="K21" s="35">
        <f>K11</f>
        <v>0</v>
      </c>
      <c r="L21" s="56" t="s">
        <v>29</v>
      </c>
      <c r="M21" s="132"/>
      <c r="N21" s="129"/>
      <c r="O21" s="129"/>
      <c r="P21" s="129"/>
      <c r="Q21" s="121"/>
      <c r="S21" s="142"/>
    </row>
    <row r="22" spans="2:19" s="1" customFormat="1" ht="18" customHeight="1" thickTop="1" thickBot="1">
      <c r="B22" s="176"/>
      <c r="C22" s="176"/>
      <c r="D22" s="176"/>
      <c r="E22" s="176"/>
      <c r="F22" s="100"/>
      <c r="G22" s="33" t="s">
        <v>22</v>
      </c>
      <c r="H22" s="29"/>
      <c r="I22" s="29"/>
      <c r="J22" s="29"/>
      <c r="K22" s="91">
        <f>K20-K21</f>
        <v>0</v>
      </c>
      <c r="L22" s="56" t="s">
        <v>30</v>
      </c>
      <c r="M22" s="132"/>
      <c r="N22" s="129"/>
      <c r="O22" s="129"/>
      <c r="P22" s="129"/>
      <c r="Q22" s="121"/>
      <c r="S22" s="142"/>
    </row>
    <row r="23" spans="2:19" s="1" customFormat="1" ht="8.25" customHeight="1" thickTop="1">
      <c r="B23" s="16"/>
      <c r="C23" s="16"/>
      <c r="D23" s="16"/>
      <c r="E23" s="15"/>
      <c r="F23" s="16"/>
      <c r="G23" s="16"/>
      <c r="H23" s="16"/>
      <c r="I23" s="16"/>
      <c r="J23" s="16"/>
      <c r="K23" s="27"/>
      <c r="L23" s="56"/>
      <c r="M23" s="46"/>
      <c r="N23" s="129"/>
      <c r="O23" s="129"/>
      <c r="P23" s="129"/>
      <c r="Q23" s="121"/>
      <c r="S23" s="142"/>
    </row>
    <row r="24" spans="2:19" s="1" customFormat="1" ht="18" customHeight="1">
      <c r="B24" s="161" t="s">
        <v>77</v>
      </c>
      <c r="C24" s="162"/>
      <c r="D24" s="162"/>
      <c r="E24" s="162"/>
      <c r="F24" s="16"/>
      <c r="G24" s="157" t="s">
        <v>70</v>
      </c>
      <c r="H24" s="158"/>
      <c r="I24" s="158"/>
      <c r="J24" s="158"/>
      <c r="K24" s="159"/>
      <c r="L24" s="56"/>
      <c r="M24" s="46"/>
      <c r="N24" s="129"/>
      <c r="O24" s="129"/>
      <c r="P24" s="129"/>
      <c r="Q24" s="121"/>
      <c r="S24" s="142"/>
    </row>
    <row r="25" spans="2:19" s="1" customFormat="1" ht="18" customHeight="1">
      <c r="B25" s="162"/>
      <c r="C25" s="162"/>
      <c r="D25" s="162"/>
      <c r="E25" s="162"/>
      <c r="F25" s="101"/>
      <c r="G25" s="9" t="s">
        <v>47</v>
      </c>
      <c r="H25" s="31"/>
      <c r="I25" s="31"/>
      <c r="J25" s="31"/>
      <c r="K25" s="140"/>
      <c r="L25" s="56" t="s">
        <v>31</v>
      </c>
      <c r="M25" s="69"/>
      <c r="N25" s="129"/>
      <c r="O25" s="126"/>
      <c r="P25" s="129"/>
      <c r="Q25" s="121"/>
      <c r="S25" s="142"/>
    </row>
    <row r="26" spans="2:19" ht="18" customHeight="1" thickBot="1">
      <c r="B26" s="162"/>
      <c r="C26" s="162"/>
      <c r="D26" s="162"/>
      <c r="E26" s="162"/>
      <c r="F26" s="102"/>
      <c r="G26" s="166" t="s">
        <v>59</v>
      </c>
      <c r="H26" s="167"/>
      <c r="I26" s="167"/>
      <c r="J26" s="168"/>
      <c r="K26" s="35">
        <f>D11</f>
        <v>0</v>
      </c>
      <c r="L26" s="56" t="s">
        <v>32</v>
      </c>
      <c r="N26" s="133"/>
      <c r="O26" s="133"/>
      <c r="P26" s="133"/>
    </row>
    <row r="27" spans="2:19" ht="18" customHeight="1" thickTop="1" thickBot="1">
      <c r="B27" s="162"/>
      <c r="C27" s="162"/>
      <c r="D27" s="162"/>
      <c r="E27" s="162"/>
      <c r="F27" s="102"/>
      <c r="G27" s="33" t="s">
        <v>46</v>
      </c>
      <c r="H27" s="29"/>
      <c r="I27" s="29"/>
      <c r="J27" s="29"/>
      <c r="K27" s="91">
        <f>K25+K26</f>
        <v>0</v>
      </c>
      <c r="L27" s="56" t="s">
        <v>33</v>
      </c>
    </row>
    <row r="28" spans="2:19" ht="7.5" customHeight="1" thickTop="1"/>
    <row r="29" spans="2:19" ht="18" customHeight="1">
      <c r="B29" s="194"/>
      <c r="C29" s="176"/>
      <c r="D29" s="176"/>
      <c r="E29" s="176"/>
      <c r="F29" s="103"/>
      <c r="G29" s="157" t="s">
        <v>71</v>
      </c>
      <c r="H29" s="158"/>
      <c r="I29" s="158"/>
      <c r="J29" s="158"/>
      <c r="K29" s="159"/>
    </row>
    <row r="30" spans="2:19" ht="18" customHeight="1">
      <c r="B30" s="176"/>
      <c r="C30" s="176"/>
      <c r="D30" s="176"/>
      <c r="E30" s="176"/>
      <c r="F30" s="103"/>
      <c r="G30" s="9" t="s">
        <v>46</v>
      </c>
      <c r="H30" s="31"/>
      <c r="I30" s="31"/>
      <c r="J30" s="31"/>
      <c r="K30" s="5">
        <f>K27</f>
        <v>0</v>
      </c>
      <c r="L30" s="56" t="s">
        <v>34</v>
      </c>
    </row>
    <row r="31" spans="2:19" ht="18" customHeight="1" thickBot="1">
      <c r="B31" s="176"/>
      <c r="C31" s="176"/>
      <c r="D31" s="176"/>
      <c r="E31" s="176"/>
      <c r="F31" s="103"/>
      <c r="G31" s="32" t="s">
        <v>48</v>
      </c>
      <c r="H31" s="29"/>
      <c r="I31" s="29"/>
      <c r="J31" s="29"/>
      <c r="K31" s="78"/>
      <c r="L31" s="56" t="s">
        <v>35</v>
      </c>
    </row>
    <row r="32" spans="2:19" ht="20.25" customHeight="1" thickTop="1" thickBot="1">
      <c r="B32" s="176"/>
      <c r="C32" s="176"/>
      <c r="D32" s="176"/>
      <c r="E32" s="176"/>
      <c r="F32" s="103"/>
      <c r="G32" s="33" t="s">
        <v>23</v>
      </c>
      <c r="H32" s="29"/>
      <c r="I32" s="29"/>
      <c r="J32" s="29"/>
      <c r="K32" s="92">
        <f>K30*K31</f>
        <v>0</v>
      </c>
      <c r="L32" s="56" t="s">
        <v>36</v>
      </c>
    </row>
    <row r="33" spans="2:16" ht="15" customHeight="1" thickTop="1">
      <c r="B33" s="155"/>
      <c r="C33" s="156"/>
      <c r="D33" s="96"/>
      <c r="E33" s="97"/>
      <c r="G33" s="71"/>
      <c r="H33" s="71"/>
    </row>
    <row r="34" spans="2:16" ht="18" customHeight="1">
      <c r="B34" s="155"/>
      <c r="C34" s="156"/>
      <c r="D34" s="96"/>
      <c r="E34" s="112"/>
      <c r="F34" s="104"/>
      <c r="G34" s="157" t="s">
        <v>72</v>
      </c>
      <c r="H34" s="186"/>
      <c r="I34" s="186"/>
      <c r="J34" s="187"/>
      <c r="K34" s="188"/>
    </row>
    <row r="35" spans="2:16" ht="18" customHeight="1">
      <c r="B35" s="112"/>
      <c r="C35" s="112"/>
      <c r="D35" s="112"/>
      <c r="E35" s="112"/>
      <c r="F35" s="104"/>
      <c r="G35" s="43" t="s">
        <v>61</v>
      </c>
      <c r="J35" s="16"/>
      <c r="K35" s="44">
        <f>K32</f>
        <v>0</v>
      </c>
      <c r="L35" s="56" t="s">
        <v>37</v>
      </c>
    </row>
    <row r="36" spans="2:16" ht="18" customHeight="1" thickBot="1">
      <c r="B36" s="112"/>
      <c r="C36" s="112"/>
      <c r="D36" s="112"/>
      <c r="E36" s="112"/>
      <c r="G36" s="34" t="s">
        <v>62</v>
      </c>
      <c r="J36" s="16"/>
      <c r="K36" s="35">
        <f>K22</f>
        <v>0</v>
      </c>
      <c r="L36" s="56" t="s">
        <v>54</v>
      </c>
    </row>
    <row r="37" spans="2:16" ht="17.25" customHeight="1" thickTop="1" thickBot="1">
      <c r="B37" s="153"/>
      <c r="C37" s="154"/>
      <c r="D37" s="154"/>
      <c r="E37" s="154"/>
      <c r="G37" s="36" t="s">
        <v>27</v>
      </c>
      <c r="H37" s="37"/>
      <c r="I37" s="37"/>
      <c r="J37" s="42"/>
      <c r="K37" s="91">
        <f>K35-K36</f>
        <v>0</v>
      </c>
      <c r="L37" s="56" t="s">
        <v>55</v>
      </c>
    </row>
    <row r="38" spans="2:16" ht="8.25" customHeight="1" thickTop="1">
      <c r="B38" s="154"/>
      <c r="C38" s="154"/>
      <c r="D38" s="154"/>
      <c r="E38" s="154"/>
      <c r="G38" s="40"/>
      <c r="J38" s="16"/>
      <c r="K38" s="41"/>
    </row>
    <row r="39" spans="2:16" ht="18" customHeight="1">
      <c r="B39" s="154"/>
      <c r="C39" s="154"/>
      <c r="D39" s="154"/>
      <c r="E39" s="154"/>
      <c r="G39" s="157" t="s">
        <v>73</v>
      </c>
      <c r="H39" s="158"/>
      <c r="I39" s="158"/>
      <c r="J39" s="158"/>
      <c r="K39" s="159"/>
    </row>
    <row r="40" spans="2:16" ht="18" customHeight="1">
      <c r="C40" s="85"/>
      <c r="G40" s="9" t="s">
        <v>63</v>
      </c>
      <c r="H40" s="31"/>
      <c r="I40" s="31"/>
      <c r="J40" s="31"/>
      <c r="K40" s="5">
        <f>K37</f>
        <v>0</v>
      </c>
      <c r="L40" s="56" t="s">
        <v>56</v>
      </c>
    </row>
    <row r="41" spans="2:16" ht="18" customHeight="1" thickBot="1">
      <c r="G41" s="38" t="s">
        <v>64</v>
      </c>
      <c r="H41" s="29"/>
      <c r="I41" s="29"/>
      <c r="J41" s="29"/>
      <c r="K41" s="35">
        <f>D11+H11</f>
        <v>0</v>
      </c>
      <c r="L41" s="56" t="s">
        <v>57</v>
      </c>
    </row>
    <row r="42" spans="2:16" ht="18" customHeight="1" thickTop="1" thickBot="1">
      <c r="G42" s="33" t="s">
        <v>49</v>
      </c>
      <c r="H42" s="29"/>
      <c r="I42" s="29"/>
      <c r="J42" s="29"/>
      <c r="K42" s="92" t="str">
        <f>IF(K41&gt;0.001,K40/K41,"")</f>
        <v/>
      </c>
      <c r="L42" s="56" t="s">
        <v>24</v>
      </c>
    </row>
    <row r="43" spans="2:16" ht="8.25" customHeight="1" thickTop="1">
      <c r="G43" s="40"/>
      <c r="J43" s="16"/>
      <c r="K43" s="41"/>
    </row>
    <row r="44" spans="2:16" ht="18" customHeight="1">
      <c r="B44" s="195" t="s">
        <v>81</v>
      </c>
      <c r="C44" s="196"/>
      <c r="D44" s="46"/>
      <c r="E44"/>
      <c r="F44" s="192" t="s">
        <v>74</v>
      </c>
      <c r="G44" s="193"/>
      <c r="H44" s="193"/>
      <c r="I44" s="193"/>
      <c r="J44" s="193"/>
      <c r="K44" s="193"/>
    </row>
    <row r="45" spans="2:16" ht="25">
      <c r="B45" s="113" t="s">
        <v>82</v>
      </c>
      <c r="C45" s="114" t="s">
        <v>83</v>
      </c>
      <c r="D45" s="190"/>
      <c r="E45" s="191"/>
      <c r="F45" s="82" t="s">
        <v>75</v>
      </c>
      <c r="G45" s="47" t="s">
        <v>76</v>
      </c>
      <c r="H45" s="47" t="s">
        <v>4</v>
      </c>
      <c r="I45" s="48" t="s">
        <v>28</v>
      </c>
      <c r="J45" s="49" t="s">
        <v>17</v>
      </c>
      <c r="K45" s="50" t="s">
        <v>38</v>
      </c>
      <c r="N45" s="163" t="s">
        <v>78</v>
      </c>
      <c r="O45" s="163"/>
    </row>
    <row r="46" spans="2:16" ht="16">
      <c r="B46" s="116" t="s">
        <v>7</v>
      </c>
      <c r="C46" s="109">
        <v>4</v>
      </c>
      <c r="D46" s="40"/>
      <c r="E46" s="40"/>
      <c r="F46" s="94" t="str">
        <f>IF(C7&gt;0,C7,"    ")</f>
        <v xml:space="preserve">    </v>
      </c>
      <c r="G46" s="93"/>
      <c r="H46" s="141" t="str">
        <f t="shared" ref="H46:H49" si="0">IF((D7&gt;0),D7,"")</f>
        <v/>
      </c>
      <c r="I46" s="77"/>
      <c r="J46" s="2" t="str">
        <f t="shared" ref="J46:J53" si="1">IF(ISNA(VLOOKUP(I46,Grades,2,FALSE)),"",IF(VLOOKUP(I46,Grades,2,FALSE)="","",VLOOKUP(I46,Grades,2,FALSE)))</f>
        <v/>
      </c>
      <c r="K46" s="5">
        <f>IF(AND(H46&gt;0,I46&lt;&gt;""),H46*J46,P87)</f>
        <v>0</v>
      </c>
      <c r="N46" s="134" t="s">
        <v>7</v>
      </c>
      <c r="O46" s="135">
        <v>4</v>
      </c>
    </row>
    <row r="47" spans="2:16" ht="16">
      <c r="B47" s="116" t="s">
        <v>8</v>
      </c>
      <c r="C47" s="109">
        <v>3.67</v>
      </c>
      <c r="D47" s="40"/>
      <c r="E47" s="40"/>
      <c r="F47" s="94" t="str">
        <f>IF(C8&gt;0,C8,"    ")</f>
        <v xml:space="preserve">    </v>
      </c>
      <c r="G47" s="93"/>
      <c r="H47" s="141" t="str">
        <f t="shared" si="0"/>
        <v/>
      </c>
      <c r="I47" s="77"/>
      <c r="J47" s="2" t="str">
        <f t="shared" si="1"/>
        <v/>
      </c>
      <c r="K47" s="5">
        <f>IF(AND(H47&gt;0,I47&lt;&gt;""),H47*J47,P87)</f>
        <v>0</v>
      </c>
      <c r="N47" s="136" t="s">
        <v>8</v>
      </c>
      <c r="O47" s="137">
        <v>3.67</v>
      </c>
    </row>
    <row r="48" spans="2:16" ht="16">
      <c r="B48" s="117" t="s">
        <v>9</v>
      </c>
      <c r="C48" s="109">
        <v>3.33</v>
      </c>
      <c r="D48" s="40"/>
      <c r="E48" s="40"/>
      <c r="F48" s="94" t="str">
        <f>IF(C9&gt;0,C9,"    ")</f>
        <v xml:space="preserve">    </v>
      </c>
      <c r="G48" s="93"/>
      <c r="H48" s="141" t="str">
        <f t="shared" si="0"/>
        <v/>
      </c>
      <c r="I48" s="77"/>
      <c r="J48" s="2" t="str">
        <f t="shared" si="1"/>
        <v/>
      </c>
      <c r="K48" s="105">
        <f>IF(AND(H48&gt;0,I48&lt;&gt;""),H48*J48,P87)</f>
        <v>0</v>
      </c>
      <c r="N48" s="136" t="s">
        <v>9</v>
      </c>
      <c r="O48" s="137">
        <v>3.33</v>
      </c>
      <c r="P48" s="69">
        <v>0</v>
      </c>
    </row>
    <row r="49" spans="2:19" ht="16">
      <c r="B49" s="117" t="s">
        <v>16</v>
      </c>
      <c r="C49" s="109">
        <v>3</v>
      </c>
      <c r="D49" s="40"/>
      <c r="E49" s="40"/>
      <c r="F49" s="94" t="str">
        <f>IF(C10&gt;0,C10,"    ")</f>
        <v xml:space="preserve">    </v>
      </c>
      <c r="G49" s="93"/>
      <c r="H49" s="141" t="str">
        <f t="shared" si="0"/>
        <v/>
      </c>
      <c r="I49" s="77"/>
      <c r="J49" s="2" t="str">
        <f t="shared" si="1"/>
        <v/>
      </c>
      <c r="K49" s="105">
        <f>IF(AND(H49&gt;0,I49&lt;&gt;""),H49*J49,P87)</f>
        <v>0</v>
      </c>
      <c r="N49" s="136" t="s">
        <v>16</v>
      </c>
      <c r="O49" s="137">
        <v>3</v>
      </c>
    </row>
    <row r="50" spans="2:19" ht="16">
      <c r="B50" s="117" t="s">
        <v>10</v>
      </c>
      <c r="C50" s="109">
        <v>2.67</v>
      </c>
      <c r="D50" s="40"/>
      <c r="E50" s="40"/>
      <c r="F50" s="83"/>
      <c r="G50" s="94" t="str">
        <f>IF(G7&gt;0,G7,"    ")</f>
        <v xml:space="preserve">    </v>
      </c>
      <c r="H50" s="141" t="str">
        <f>IF((H7&gt;0),H7,"")</f>
        <v/>
      </c>
      <c r="I50" s="145"/>
      <c r="J50" s="2" t="str">
        <f t="shared" si="1"/>
        <v/>
      </c>
      <c r="K50" s="105">
        <f>IF(AND(H50&gt;0,I50&lt;&gt;""),H50*J50,P88)</f>
        <v>0</v>
      </c>
      <c r="N50" s="136" t="s">
        <v>10</v>
      </c>
      <c r="O50" s="137">
        <v>2.67</v>
      </c>
    </row>
    <row r="51" spans="2:19" ht="16">
      <c r="B51" s="116" t="s">
        <v>11</v>
      </c>
      <c r="C51" s="109">
        <v>2.33</v>
      </c>
      <c r="D51" s="40"/>
      <c r="E51" s="40"/>
      <c r="F51" s="83"/>
      <c r="G51" s="94" t="str">
        <f>IF(G8&gt;0,G8,"    ")</f>
        <v xml:space="preserve">    </v>
      </c>
      <c r="H51" s="141" t="str">
        <f t="shared" ref="H51:H53" si="2">IF((H8&gt;0),H8,"")</f>
        <v/>
      </c>
      <c r="I51" s="145"/>
      <c r="J51" s="2" t="str">
        <f t="shared" si="1"/>
        <v/>
      </c>
      <c r="K51" s="105">
        <f>IF(AND(H51&gt;0,I51&lt;&gt;""),H51*J51,P89)</f>
        <v>0</v>
      </c>
      <c r="N51" s="136" t="s">
        <v>11</v>
      </c>
      <c r="O51" s="137">
        <v>2.33</v>
      </c>
    </row>
    <row r="52" spans="2:19" ht="16">
      <c r="B52" s="116" t="s">
        <v>12</v>
      </c>
      <c r="C52" s="109">
        <v>2</v>
      </c>
      <c r="D52" s="40"/>
      <c r="E52" s="40"/>
      <c r="F52" s="83"/>
      <c r="G52" s="94" t="str">
        <f>IF(G9&gt;0,G9,"    ")</f>
        <v xml:space="preserve">    </v>
      </c>
      <c r="H52" s="141" t="str">
        <f t="shared" si="2"/>
        <v/>
      </c>
      <c r="I52" s="84"/>
      <c r="J52" s="81" t="str">
        <f t="shared" si="1"/>
        <v/>
      </c>
      <c r="K52" s="105">
        <f>IF(AND(H52&gt;0,I52&lt;&gt;""),H52*J52,P90)</f>
        <v>0</v>
      </c>
      <c r="N52" s="136" t="s">
        <v>12</v>
      </c>
      <c r="O52" s="137">
        <v>2</v>
      </c>
    </row>
    <row r="53" spans="2:19" ht="16">
      <c r="B53" s="116" t="s">
        <v>13</v>
      </c>
      <c r="C53" s="109">
        <v>1.67</v>
      </c>
      <c r="D53" s="40"/>
      <c r="E53" s="40"/>
      <c r="F53" s="83"/>
      <c r="G53" s="95" t="str">
        <f>IF(G10&gt;0,G10,"    ")</f>
        <v xml:space="preserve">    </v>
      </c>
      <c r="H53" s="141" t="str">
        <f t="shared" si="2"/>
        <v/>
      </c>
      <c r="I53" s="77"/>
      <c r="J53" s="81" t="str">
        <f t="shared" si="1"/>
        <v/>
      </c>
      <c r="K53" s="105">
        <f>IF(AND(H53&gt;0,I53&lt;&gt;""),H53*J53,P91)</f>
        <v>0</v>
      </c>
      <c r="N53" s="136" t="s">
        <v>13</v>
      </c>
      <c r="O53" s="137">
        <v>1.67</v>
      </c>
    </row>
    <row r="54" spans="2:19" s="7" customFormat="1" ht="18" customHeight="1">
      <c r="B54" s="116" t="s">
        <v>14</v>
      </c>
      <c r="C54" s="109">
        <v>1</v>
      </c>
      <c r="D54" s="189"/>
      <c r="E54" s="189"/>
      <c r="F54" s="45"/>
      <c r="G54" s="31"/>
      <c r="H54" s="31"/>
      <c r="I54" s="31"/>
      <c r="J54" s="51" t="s">
        <v>50</v>
      </c>
      <c r="K54" s="5">
        <f>SUM(K46:K53)</f>
        <v>0</v>
      </c>
      <c r="L54" s="56"/>
      <c r="M54" s="123"/>
      <c r="N54" s="136" t="s">
        <v>14</v>
      </c>
      <c r="O54" s="137">
        <v>1</v>
      </c>
      <c r="P54" s="123"/>
      <c r="Q54" s="123"/>
      <c r="S54" s="143"/>
    </row>
    <row r="55" spans="2:19" s="7" customFormat="1" ht="18" customHeight="1">
      <c r="B55" s="108"/>
      <c r="C55" s="115"/>
      <c r="D55" s="189"/>
      <c r="E55" s="189"/>
      <c r="F55" s="53"/>
      <c r="G55" s="23"/>
      <c r="H55" s="23"/>
      <c r="I55" s="23"/>
      <c r="J55" s="79" t="s">
        <v>65</v>
      </c>
      <c r="K55" s="5">
        <f>K22</f>
        <v>0</v>
      </c>
      <c r="L55" s="56"/>
      <c r="M55" s="123"/>
      <c r="N55" s="136" t="s">
        <v>15</v>
      </c>
      <c r="O55" s="137">
        <v>0</v>
      </c>
      <c r="P55" s="123"/>
      <c r="Q55" s="123"/>
      <c r="S55" s="143"/>
    </row>
    <row r="56" spans="2:19" s="7" customFormat="1" ht="18" customHeight="1">
      <c r="B56" s="108"/>
      <c r="C56" s="115"/>
      <c r="D56" s="13"/>
      <c r="E56" s="13"/>
      <c r="F56" s="30"/>
      <c r="G56" s="13"/>
      <c r="H56" s="13"/>
      <c r="I56" s="13"/>
      <c r="J56" s="51" t="s">
        <v>51</v>
      </c>
      <c r="K56" s="5">
        <f>SUM(K54:K55)</f>
        <v>0</v>
      </c>
      <c r="L56" s="56"/>
      <c r="M56" s="123"/>
      <c r="N56" s="138"/>
      <c r="O56" s="139"/>
      <c r="P56" s="123"/>
      <c r="Q56" s="123"/>
      <c r="S56" s="143"/>
    </row>
    <row r="57" spans="2:19" s="7" customFormat="1" ht="18" customHeight="1" thickBot="1">
      <c r="C57" s="13"/>
      <c r="D57" s="13"/>
      <c r="E57" s="13"/>
      <c r="F57" s="53"/>
      <c r="G57" s="23"/>
      <c r="H57" s="23"/>
      <c r="I57" s="23"/>
      <c r="J57" s="80" t="s">
        <v>66</v>
      </c>
      <c r="K57" s="52">
        <f>K27</f>
        <v>0</v>
      </c>
      <c r="L57" s="56"/>
      <c r="M57" s="123"/>
      <c r="N57" s="123"/>
      <c r="O57" s="123"/>
      <c r="P57" s="123"/>
      <c r="Q57" s="123"/>
      <c r="S57" s="143"/>
    </row>
    <row r="58" spans="2:19" s="7" customFormat="1" ht="23.25" customHeight="1" thickTop="1" thickBot="1">
      <c r="B58" s="160" t="s">
        <v>79</v>
      </c>
      <c r="C58" s="160"/>
      <c r="E58" s="6"/>
      <c r="F58" s="106"/>
      <c r="G58" s="177" t="s">
        <v>80</v>
      </c>
      <c r="H58" s="178"/>
      <c r="I58" s="178"/>
      <c r="J58" s="179"/>
      <c r="K58" s="107" t="str">
        <f>IF(K57&gt;0,K56/K57,"")</f>
        <v/>
      </c>
      <c r="L58" s="56"/>
      <c r="M58" s="123"/>
      <c r="N58" s="123"/>
      <c r="O58" s="123"/>
      <c r="P58" s="123"/>
      <c r="Q58" s="123"/>
      <c r="S58" s="143"/>
    </row>
    <row r="59" spans="2:19" ht="15" thickTop="1"/>
    <row r="77" ht="114" customHeight="1"/>
  </sheetData>
  <sheetProtection sheet="1" objects="1" scenarios="1" selectLockedCells="1"/>
  <mergeCells count="34">
    <mergeCell ref="D55:E55"/>
    <mergeCell ref="D45:E45"/>
    <mergeCell ref="F44:K44"/>
    <mergeCell ref="G29:K29"/>
    <mergeCell ref="G39:K39"/>
    <mergeCell ref="B29:E32"/>
    <mergeCell ref="B33:C33"/>
    <mergeCell ref="B44:C44"/>
    <mergeCell ref="B58:C58"/>
    <mergeCell ref="B24:E27"/>
    <mergeCell ref="N45:O45"/>
    <mergeCell ref="B3:K3"/>
    <mergeCell ref="G26:J26"/>
    <mergeCell ref="F5:K5"/>
    <mergeCell ref="B5:D5"/>
    <mergeCell ref="C14:E15"/>
    <mergeCell ref="B19:E22"/>
    <mergeCell ref="G58:J58"/>
    <mergeCell ref="G14:J14"/>
    <mergeCell ref="G15:J15"/>
    <mergeCell ref="G16:J16"/>
    <mergeCell ref="G13:K13"/>
    <mergeCell ref="G34:K34"/>
    <mergeCell ref="D54:E54"/>
    <mergeCell ref="C2:E2"/>
    <mergeCell ref="B37:E39"/>
    <mergeCell ref="B34:C34"/>
    <mergeCell ref="G19:K19"/>
    <mergeCell ref="G24:K24"/>
    <mergeCell ref="S2:S3"/>
    <mergeCell ref="S9:S12"/>
    <mergeCell ref="S4:S6"/>
    <mergeCell ref="G2:H2"/>
    <mergeCell ref="J2:K2"/>
  </mergeCells>
  <dataValidations count="5">
    <dataValidation type="list" allowBlank="1" showInputMessage="1" showErrorMessage="1" sqref="I47:I53 I8:I10" xr:uid="{00000000-0002-0000-0000-000000000000}">
      <formula1>$N$46:$N$56</formula1>
    </dataValidation>
    <dataValidation type="list" allowBlank="1" showInputMessage="1" showErrorMessage="1" sqref="D8:D10 H8:H10" xr:uid="{00000000-0002-0000-0000-000001000000}">
      <formula1>$N$5:$N$11</formula1>
    </dataValidation>
    <dataValidation type="list" allowBlank="1" showInputMessage="1" showErrorMessage="1" prompt="Select grade from dropdown menu" sqref="I46" xr:uid="{00000000-0002-0000-0000-000002000000}">
      <formula1>$N$46:$N$56</formula1>
    </dataValidation>
    <dataValidation type="list" allowBlank="1" showInputMessage="1" showErrorMessage="1" prompt="Select credit hours from drop down menu" sqref="H7 D7" xr:uid="{00000000-0002-0000-0000-000003000000}">
      <formula1>$N$5:$N$11</formula1>
    </dataValidation>
    <dataValidation type="list" showInputMessage="1" showErrorMessage="1" prompt="Select grade from drop down menu" sqref="I7" xr:uid="{00000000-0002-0000-0000-000004000000}">
      <formula1>$N$46:$N$56</formula1>
    </dataValidation>
  </dataValidations>
  <printOptions horizontalCentered="1" verticalCentered="1"/>
  <pageMargins left="0.25" right="0.25" top="0.5" bottom="0.5" header="0.3" footer="0.3"/>
  <pageSetup scale="78" orientation="portrait" r:id="rId1"/>
  <headerFooter>
    <oddHeader xml:space="preserve">&amp;C&amp;"-,Bold"&amp;14GPA Calculator Including New and Repeated Courses       </oddHeader>
    <oddFooter>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GPACalc</vt:lpstr>
      <vt:lpstr>Grades</vt:lpstr>
      <vt:lpstr>GPACalc!Print_Area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Gillcash</dc:creator>
  <cp:lastModifiedBy>Microsoft Office User</cp:lastModifiedBy>
  <cp:lastPrinted>2010-11-18T02:43:59Z</cp:lastPrinted>
  <dcterms:created xsi:type="dcterms:W3CDTF">2009-11-10T18:10:08Z</dcterms:created>
  <dcterms:modified xsi:type="dcterms:W3CDTF">2022-12-15T19:51:34Z</dcterms:modified>
</cp:coreProperties>
</file>